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6285" activeTab="0"/>
  </bookViews>
  <sheets>
    <sheet name="Hinterbliebenen-Rente" sheetId="1" r:id="rId1"/>
    <sheet name="Tabelle2" sheetId="2" r:id="rId2"/>
    <sheet name="Tabelle3" sheetId="3" r:id="rId3"/>
  </sheets>
  <definedNames>
    <definedName name="_xlnm.Print_Area" localSheetId="0">'Hinterbliebenen-Rente'!$A$1:$M$32</definedName>
    <definedName name="Z_C7F1E149_A306_11DA_916A_A5064B494B23_.wvu.Cols" localSheetId="0" hidden="1">'Hinterbliebenen-Rente'!$M:$O</definedName>
    <definedName name="Z_F644AC88_9D93_11DA_916A_8C103A124039_.wvu.Cols" localSheetId="0" hidden="1">'Hinterbliebenen-Rente'!#REF!</definedName>
    <definedName name="Z_F644AC88_9D93_11DA_916A_8C103A124039_.wvu.Rows" localSheetId="0" hidden="1">'Hinterbliebenen-Rente'!#REF!</definedName>
  </definedNames>
  <calcPr fullCalcOnLoad="1"/>
</workbook>
</file>

<file path=xl/comments1.xml><?xml version="1.0" encoding="utf-8"?>
<comments xmlns="http://schemas.openxmlformats.org/spreadsheetml/2006/main">
  <authors>
    <author>m</author>
  </authors>
  <commentList>
    <comment ref="E23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718,08 € = alte Bundesländer oder 637,03 € = neue Bundesländer</t>
        </r>
      </text>
    </comment>
    <comment ref="J10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Eingabe Brutto-Rente des Mannes
</t>
        </r>
      </text>
    </comment>
    <comment ref="G21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0 oder 1 eingeben
</t>
        </r>
      </text>
    </comment>
    <comment ref="G23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0 oder 1 eingeben</t>
        </r>
      </text>
    </comment>
    <comment ref="K10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Eingabe Brutto-Rente der Frau
</t>
        </r>
      </text>
    </comment>
    <comment ref="E21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2,20% ohne Kinder, 1,95% mit Kindern
</t>
        </r>
      </text>
    </comment>
    <comment ref="E22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Kranken- und Pflegeversicherung der Rentner
</t>
        </r>
      </text>
    </comment>
  </commentList>
</comments>
</file>

<file path=xl/sharedStrings.xml><?xml version="1.0" encoding="utf-8"?>
<sst xmlns="http://schemas.openxmlformats.org/spreadsheetml/2006/main" count="39" uniqueCount="36">
  <si>
    <t>Freibetrag</t>
  </si>
  <si>
    <t>Brutto</t>
  </si>
  <si>
    <t>Netto</t>
  </si>
  <si>
    <t xml:space="preserve">Krankenversicherungsbeitrag </t>
  </si>
  <si>
    <t>Pflegeversicherungsbeitrag</t>
  </si>
  <si>
    <t>40% Anrechn. Betrag</t>
  </si>
  <si>
    <t>KVdR / PVdR Abzug gesamt</t>
  </si>
  <si>
    <t>Freibetrag für Hinterbliebenen-Rente</t>
  </si>
  <si>
    <t>DRV-Rente</t>
  </si>
  <si>
    <t>Hinterbliebenenrente - ab dem 01.01.2002</t>
  </si>
  <si>
    <t>Mann</t>
  </si>
  <si>
    <t>Frau</t>
  </si>
  <si>
    <t>ohne Berücksichtigung von Zusatzeinkünften - zum selbst berechnen</t>
  </si>
  <si>
    <t>Hinterbliebenen-Rentenanteil</t>
  </si>
  <si>
    <t>Zusammen</t>
  </si>
  <si>
    <t>Hinterbl-R 60%</t>
  </si>
  <si>
    <t>Brutto-Rente</t>
  </si>
  <si>
    <t>Netto (ohne KVdR/PVdR)</t>
  </si>
  <si>
    <t xml:space="preserve">           Kranken- / Pflegeversicherung der Rentner</t>
  </si>
  <si>
    <t>gelbe Felder - Eingabe eigene Werte (größer oder gleich Null (0))</t>
  </si>
  <si>
    <t xml:space="preserve">    Beim "alten Recht" werden bereits Versichertenrenten und Erwerbs-Einkünfte auf die Hinterbliebenen-Rente angerechnet.</t>
  </si>
  <si>
    <t>A) "Altes Recht" - 60% - Vertrauensschutzregelung - bei Heirat vor dem 1. Januar 2002 und wenn mindestens ein Ehepartner vor dem 2. Januar 1962 geboren wurde</t>
  </si>
  <si>
    <t>B) Sonst gilt "Neues Recht" - Die Hinterbliebenenrente beim neuen Recht beträgt nur noch 55%, zusätzlich Gutschrift von Entgeltpunkten für Kindererziehung.</t>
  </si>
  <si>
    <t xml:space="preserve">    Beim "neuen Recht" werden zusätzliche Einkünfte, wie z.B. Betriebsrenten, Kapitalerträge, Mieterträge auch auf die Hinterbliebenenrente angerechnet.</t>
  </si>
  <si>
    <t>Orientierungshilfe zur Berechnung der DRV-Hinterbliebenenrente nach "altem Versicherungsrecht"</t>
  </si>
  <si>
    <t xml:space="preserve">    0 = ohne Kinder; 1  = mit Kindern</t>
  </si>
  <si>
    <t xml:space="preserve">    0 = neue Bundsländer; 1 = alte Bundesländer</t>
  </si>
  <si>
    <t>Hinterbliebener Gesamt Rente</t>
  </si>
  <si>
    <t>Hinterbliebenenrente 
(60% -Anrechn.Betrag -KVdR/PVdR)</t>
  </si>
  <si>
    <t>Berechnungsgrundlage: Richtlinien der „Deutschen Rentenversicherung (DRV)“, siehe „Hinterbliebenenrente: Hilfe in schweren Zeiten (7/2010)“.</t>
  </si>
  <si>
    <t>Brutto -14% pauschal</t>
  </si>
  <si>
    <t>DRV - Rente des Hinterbliebenen (€)</t>
  </si>
  <si>
    <t>DRV - Rente des / vom Verstorbenen (€)</t>
  </si>
  <si>
    <t>L002 1102 2</t>
  </si>
  <si>
    <t>MN</t>
  </si>
  <si>
    <t>Februar 2011   -   www.adg-ev.de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</si>
</sst>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#,##0_ ;[Red]\-#,##0\ "/>
  </numFmts>
  <fonts count="32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7" borderId="2" applyNumberFormat="0" applyAlignment="0" applyProtection="0"/>
    <xf numFmtId="0" fontId="2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23" borderId="9" applyNumberFormat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40" fontId="3" fillId="0" borderId="0" xfId="0" applyNumberFormat="1" applyFont="1" applyAlignment="1">
      <alignment/>
    </xf>
    <xf numFmtId="8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0" fontId="3" fillId="0" borderId="0" xfId="0" applyNumberFormat="1" applyFont="1" applyBorder="1" applyAlignment="1">
      <alignment/>
    </xf>
    <xf numFmtId="40" fontId="5" fillId="0" borderId="0" xfId="0" applyNumberFormat="1" applyFont="1" applyFill="1" applyBorder="1" applyAlignment="1">
      <alignment horizontal="left"/>
    </xf>
    <xf numFmtId="8" fontId="3" fillId="0" borderId="0" xfId="0" applyNumberFormat="1" applyFont="1" applyFill="1" applyBorder="1" applyAlignment="1">
      <alignment/>
    </xf>
    <xf numFmtId="8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21" borderId="0" xfId="0" applyFont="1" applyFill="1" applyAlignment="1">
      <alignment horizontal="left"/>
    </xf>
    <xf numFmtId="8" fontId="3" fillId="21" borderId="15" xfId="0" applyNumberFormat="1" applyFont="1" applyFill="1" applyBorder="1" applyAlignment="1" applyProtection="1">
      <alignment/>
      <protection locked="0"/>
    </xf>
    <xf numFmtId="2" fontId="3" fillId="0" borderId="12" xfId="0" applyNumberFormat="1" applyFont="1" applyBorder="1" applyAlignment="1">
      <alignment/>
    </xf>
    <xf numFmtId="8" fontId="3" fillId="0" borderId="15" xfId="0" applyNumberFormat="1" applyFont="1" applyBorder="1" applyAlignment="1">
      <alignment/>
    </xf>
    <xf numFmtId="8" fontId="3" fillId="0" borderId="16" xfId="0" applyNumberFormat="1" applyFont="1" applyBorder="1" applyAlignment="1">
      <alignment/>
    </xf>
    <xf numFmtId="8" fontId="3" fillId="24" borderId="15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11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/>
    </xf>
    <xf numFmtId="40" fontId="3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7" fillId="21" borderId="0" xfId="0" applyFont="1" applyFill="1" applyAlignment="1">
      <alignment horizontal="center"/>
    </xf>
    <xf numFmtId="0" fontId="5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0" fontId="3" fillId="24" borderId="15" xfId="0" applyFont="1" applyFill="1" applyBorder="1" applyAlignment="1">
      <alignment/>
    </xf>
    <xf numFmtId="2" fontId="3" fillId="24" borderId="15" xfId="0" applyNumberFormat="1" applyFont="1" applyFill="1" applyBorder="1" applyAlignment="1">
      <alignment horizontal="center"/>
    </xf>
    <xf numFmtId="2" fontId="3" fillId="24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8" fontId="3" fillId="0" borderId="18" xfId="0" applyNumberFormat="1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10" xfId="0" applyFont="1" applyBorder="1" applyAlignment="1">
      <alignment/>
    </xf>
    <xf numFmtId="10" fontId="28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0" xfId="0" applyFont="1" applyBorder="1" applyAlignment="1">
      <alignment/>
    </xf>
    <xf numFmtId="10" fontId="28" fillId="0" borderId="0" xfId="0" applyNumberFormat="1" applyFont="1" applyFill="1" applyBorder="1" applyAlignment="1" applyProtection="1">
      <alignment/>
      <protection/>
    </xf>
    <xf numFmtId="1" fontId="28" fillId="0" borderId="0" xfId="0" applyNumberFormat="1" applyFont="1" applyBorder="1" applyAlignment="1">
      <alignment horizontal="right"/>
    </xf>
    <xf numFmtId="1" fontId="28" fillId="21" borderId="15" xfId="0" applyNumberFormat="1" applyFont="1" applyFill="1" applyBorder="1" applyAlignment="1" applyProtection="1">
      <alignment horizontal="right"/>
      <protection locked="0"/>
    </xf>
    <xf numFmtId="10" fontId="28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/>
    </xf>
    <xf numFmtId="10" fontId="28" fillId="0" borderId="0" xfId="0" applyNumberFormat="1" applyFont="1" applyBorder="1" applyAlignment="1">
      <alignment/>
    </xf>
    <xf numFmtId="8" fontId="28" fillId="0" borderId="0" xfId="0" applyNumberFormat="1" applyFont="1" applyFill="1" applyBorder="1" applyAlignment="1" applyProtection="1">
      <alignment/>
      <protection/>
    </xf>
    <xf numFmtId="8" fontId="28" fillId="0" borderId="0" xfId="0" applyNumberFormat="1" applyFont="1" applyBorder="1" applyAlignment="1">
      <alignment/>
    </xf>
    <xf numFmtId="177" fontId="28" fillId="0" borderId="0" xfId="0" applyNumberFormat="1" applyFont="1" applyBorder="1" applyAlignment="1">
      <alignment/>
    </xf>
    <xf numFmtId="49" fontId="28" fillId="24" borderId="19" xfId="0" applyNumberFormat="1" applyFont="1" applyFill="1" applyBorder="1" applyAlignment="1">
      <alignment/>
    </xf>
    <xf numFmtId="0" fontId="28" fillId="24" borderId="10" xfId="0" applyFont="1" applyFill="1" applyBorder="1" applyAlignment="1">
      <alignment/>
    </xf>
    <xf numFmtId="49" fontId="28" fillId="0" borderId="17" xfId="0" applyNumberFormat="1" applyFont="1" applyFill="1" applyBorder="1" applyAlignment="1">
      <alignment/>
    </xf>
    <xf numFmtId="0" fontId="28" fillId="0" borderId="12" xfId="0" applyFont="1" applyBorder="1" applyAlignment="1">
      <alignment/>
    </xf>
    <xf numFmtId="0" fontId="28" fillId="0" borderId="20" xfId="0" applyFont="1" applyBorder="1" applyAlignment="1">
      <alignment/>
    </xf>
    <xf numFmtId="9" fontId="28" fillId="0" borderId="12" xfId="0" applyNumberFormat="1" applyFont="1" applyBorder="1" applyAlignment="1">
      <alignment/>
    </xf>
    <xf numFmtId="8" fontId="28" fillId="0" borderId="12" xfId="0" applyNumberFormat="1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28" fillId="0" borderId="0" xfId="0" applyFont="1" applyAlignment="1">
      <alignment/>
    </xf>
    <xf numFmtId="8" fontId="3" fillId="0" borderId="18" xfId="0" applyNumberFormat="1" applyFont="1" applyFill="1" applyBorder="1" applyAlignment="1">
      <alignment/>
    </xf>
    <xf numFmtId="40" fontId="3" fillId="4" borderId="15" xfId="0" applyNumberFormat="1" applyFont="1" applyFill="1" applyBorder="1" applyAlignment="1">
      <alignment horizontal="center" vertical="top" wrapText="1"/>
    </xf>
    <xf numFmtId="40" fontId="3" fillId="0" borderId="15" xfId="0" applyNumberFormat="1" applyFont="1" applyBorder="1" applyAlignment="1">
      <alignment horizontal="center"/>
    </xf>
    <xf numFmtId="8" fontId="3" fillId="4" borderId="15" xfId="0" applyNumberFormat="1" applyFont="1" applyFill="1" applyBorder="1" applyAlignment="1">
      <alignment/>
    </xf>
    <xf numFmtId="40" fontId="3" fillId="24" borderId="15" xfId="0" applyNumberFormat="1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40" fontId="3" fillId="24" borderId="15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center" wrapText="1"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8" fontId="3" fillId="0" borderId="18" xfId="0" applyNumberFormat="1" applyFont="1" applyBorder="1" applyAlignment="1">
      <alignment/>
    </xf>
    <xf numFmtId="8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40" fontId="30" fillId="24" borderId="15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40" fontId="3" fillId="0" borderId="2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31" fillId="7" borderId="18" xfId="0" applyNumberFormat="1" applyFont="1" applyFill="1" applyBorder="1" applyAlignment="1">
      <alignment horizontal="left"/>
    </xf>
    <xf numFmtId="2" fontId="31" fillId="7" borderId="21" xfId="0" applyNumberFormat="1" applyFont="1" applyFill="1" applyBorder="1" applyAlignment="1">
      <alignment horizontal="left"/>
    </xf>
    <xf numFmtId="2" fontId="31" fillId="7" borderId="16" xfId="0" applyNumberFormat="1" applyFont="1" applyFill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104775</xdr:rowOff>
    </xdr:from>
    <xdr:to>
      <xdr:col>12</xdr:col>
      <xdr:colOff>857250</xdr:colOff>
      <xdr:row>1</xdr:row>
      <xdr:rowOff>209550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04775"/>
          <a:ext cx="809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4"/>
  <sheetViews>
    <sheetView showGridLines="0" tabSelected="1" zoomScale="120" zoomScaleNormal="120" zoomScaleSheetLayoutView="100" zoomScalePageLayoutView="0" workbookViewId="0" topLeftCell="B1">
      <selection activeCell="J10" sqref="J10"/>
    </sheetView>
  </sheetViews>
  <sheetFormatPr defaultColWidth="11.5546875" defaultRowHeight="15"/>
  <cols>
    <col min="1" max="1" width="4.21484375" style="0" customWidth="1"/>
    <col min="3" max="3" width="9.10546875" style="0" customWidth="1"/>
    <col min="4" max="4" width="9.3359375" style="0" customWidth="1"/>
    <col min="5" max="5" width="8.5546875" style="0" customWidth="1"/>
    <col min="6" max="6" width="8.3359375" style="0" customWidth="1"/>
    <col min="7" max="7" width="1.88671875" style="0" customWidth="1"/>
    <col min="8" max="8" width="10.99609375" style="0" customWidth="1"/>
    <col min="9" max="9" width="1.2265625" style="0" customWidth="1"/>
    <col min="10" max="10" width="10.4453125" style="0" customWidth="1"/>
    <col min="11" max="11" width="12.21484375" style="0" customWidth="1"/>
    <col min="12" max="12" width="1.88671875" style="10" customWidth="1"/>
    <col min="13" max="13" width="11.6640625" style="0" customWidth="1"/>
    <col min="14" max="14" width="4.77734375" style="0" customWidth="1"/>
    <col min="15" max="17" width="7.10546875" style="0" customWidth="1"/>
  </cols>
  <sheetData>
    <row r="1" spans="2:13" ht="18">
      <c r="B1" s="49"/>
      <c r="C1" s="45"/>
      <c r="M1" s="43"/>
    </row>
    <row r="2" spans="2:13" ht="18">
      <c r="B2" s="92" t="s">
        <v>24</v>
      </c>
      <c r="C2" s="92"/>
      <c r="D2" s="92"/>
      <c r="E2" s="92"/>
      <c r="F2" s="92"/>
      <c r="G2" s="92"/>
      <c r="H2" s="92"/>
      <c r="I2" s="92"/>
      <c r="J2" s="92"/>
      <c r="K2" s="92"/>
      <c r="L2" s="14"/>
      <c r="M2" s="43"/>
    </row>
    <row r="3" spans="2:13" s="1" customFormat="1" ht="12.75">
      <c r="B3" s="29" t="s">
        <v>12</v>
      </c>
      <c r="C3" s="29"/>
      <c r="D3" s="29"/>
      <c r="E3" s="29"/>
      <c r="F3" s="29"/>
      <c r="G3" s="29"/>
      <c r="H3" s="41"/>
      <c r="I3" s="41"/>
      <c r="J3" s="41"/>
      <c r="K3" s="41"/>
      <c r="L3" s="29"/>
      <c r="M3" s="28"/>
    </row>
    <row r="4" spans="2:13" ht="16.5" customHeight="1">
      <c r="B4" s="30" t="s">
        <v>19</v>
      </c>
      <c r="C4" s="42"/>
      <c r="D4" s="42"/>
      <c r="E4" s="42"/>
      <c r="F4" s="42"/>
      <c r="G4" s="21"/>
      <c r="H4" s="21"/>
      <c r="I4" s="5"/>
      <c r="J4" s="5"/>
      <c r="K4" s="5"/>
      <c r="L4" s="15"/>
      <c r="M4" s="5"/>
    </row>
    <row r="5" spans="2:13" ht="16.5" customHeight="1">
      <c r="B5" s="20"/>
      <c r="C5" s="21"/>
      <c r="D5" s="21"/>
      <c r="E5" s="21"/>
      <c r="F5" s="5"/>
      <c r="G5" s="5"/>
      <c r="H5" s="5"/>
      <c r="I5" s="5"/>
      <c r="J5" s="5"/>
      <c r="K5" s="5"/>
      <c r="L5" s="15"/>
      <c r="M5" s="5"/>
    </row>
    <row r="6" spans="2:13" ht="16.5" customHeight="1">
      <c r="B6" s="20"/>
      <c r="C6" s="21"/>
      <c r="D6" s="21"/>
      <c r="E6" s="21"/>
      <c r="F6" s="5"/>
      <c r="G6" s="5"/>
      <c r="H6" s="5"/>
      <c r="I6" s="5"/>
      <c r="J6" s="5"/>
      <c r="K6" s="5"/>
      <c r="L6" s="15"/>
      <c r="M6" s="5"/>
    </row>
    <row r="7" spans="2:15" ht="15.75">
      <c r="B7" s="11"/>
      <c r="C7" s="2"/>
      <c r="D7" s="2"/>
      <c r="E7" s="2"/>
      <c r="F7" s="2"/>
      <c r="G7" s="2"/>
      <c r="H7" s="97" t="s">
        <v>32</v>
      </c>
      <c r="I7" s="98"/>
      <c r="J7" s="98"/>
      <c r="K7" s="99"/>
      <c r="L7" s="13"/>
      <c r="N7" s="1"/>
      <c r="O7" s="1"/>
    </row>
    <row r="8" spans="2:15" s="10" customFormat="1" ht="9.75" customHeight="1">
      <c r="B8" s="11"/>
      <c r="C8" s="4"/>
      <c r="D8" s="4"/>
      <c r="E8" s="4"/>
      <c r="F8" s="4"/>
      <c r="G8" s="4"/>
      <c r="H8" s="6"/>
      <c r="I8" s="6"/>
      <c r="J8" s="6"/>
      <c r="K8" s="6"/>
      <c r="L8" s="6"/>
      <c r="N8" s="11"/>
      <c r="O8" s="11"/>
    </row>
    <row r="9" spans="2:15" ht="15.75">
      <c r="B9" s="11"/>
      <c r="C9" s="2"/>
      <c r="D9" s="2"/>
      <c r="E9" s="2"/>
      <c r="F9" s="2"/>
      <c r="G9" s="2"/>
      <c r="H9" s="46" t="s">
        <v>8</v>
      </c>
      <c r="I9" s="44"/>
      <c r="J9" s="47" t="s">
        <v>10</v>
      </c>
      <c r="K9" s="47" t="s">
        <v>11</v>
      </c>
      <c r="L9" s="6"/>
      <c r="N9" s="1"/>
      <c r="O9" s="2"/>
    </row>
    <row r="10" spans="2:15" ht="15">
      <c r="B10" s="11"/>
      <c r="C10" s="2"/>
      <c r="D10" s="2"/>
      <c r="E10" s="2"/>
      <c r="F10" s="2"/>
      <c r="G10" s="2"/>
      <c r="H10" s="46" t="s">
        <v>16</v>
      </c>
      <c r="I10" s="4"/>
      <c r="J10" s="31">
        <v>1500</v>
      </c>
      <c r="K10" s="31">
        <v>1000</v>
      </c>
      <c r="L10" s="19"/>
      <c r="N10" s="1"/>
      <c r="O10" s="2"/>
    </row>
    <row r="11" spans="2:15" ht="15.75" customHeight="1">
      <c r="B11" s="97" t="s">
        <v>31</v>
      </c>
      <c r="C11" s="98"/>
      <c r="D11" s="98"/>
      <c r="E11" s="99"/>
      <c r="F11" s="13"/>
      <c r="G11" s="13"/>
      <c r="H11" s="48" t="s">
        <v>15</v>
      </c>
      <c r="I11" s="32"/>
      <c r="J11" s="33">
        <f>IF($J$10&lt;0,0,IF(($J$10&gt;10000),0,$J$10*$E$24))</f>
        <v>900</v>
      </c>
      <c r="K11" s="33">
        <f>IF($K$10&lt;0,0,IF(($K$10&gt;10000),0,$K$10*$E$24))</f>
        <v>600</v>
      </c>
      <c r="L11" s="8"/>
      <c r="N11" s="1"/>
      <c r="O11" s="1"/>
    </row>
    <row r="12" spans="2:15" ht="10.5" customHeight="1">
      <c r="B12" s="11"/>
      <c r="C12" s="2"/>
      <c r="D12" s="2"/>
      <c r="E12" s="2"/>
      <c r="F12" s="2"/>
      <c r="G12" s="2"/>
      <c r="H12" s="2"/>
      <c r="I12" s="2"/>
      <c r="J12" s="7"/>
      <c r="K12" s="7"/>
      <c r="L12" s="16"/>
      <c r="N12" s="1"/>
      <c r="O12" s="1"/>
    </row>
    <row r="13" spans="2:15" s="40" customFormat="1" ht="38.25">
      <c r="B13" s="83" t="s">
        <v>8</v>
      </c>
      <c r="C13" s="84" t="s">
        <v>1</v>
      </c>
      <c r="D13" s="85" t="s">
        <v>17</v>
      </c>
      <c r="E13" s="84" t="s">
        <v>30</v>
      </c>
      <c r="F13" s="91" t="s">
        <v>0</v>
      </c>
      <c r="G13" s="91"/>
      <c r="H13" s="86" t="s">
        <v>5</v>
      </c>
      <c r="I13" s="4"/>
      <c r="J13" s="93" t="s">
        <v>28</v>
      </c>
      <c r="K13" s="94"/>
      <c r="L13" s="39"/>
      <c r="M13" s="80" t="s">
        <v>27</v>
      </c>
      <c r="N13" s="50"/>
      <c r="O13" s="3"/>
    </row>
    <row r="14" spans="2:15" ht="15">
      <c r="B14" s="38"/>
      <c r="C14" s="36"/>
      <c r="D14" s="36"/>
      <c r="E14" s="36"/>
      <c r="F14" s="9"/>
      <c r="G14" s="9"/>
      <c r="H14" s="37"/>
      <c r="I14" s="4"/>
      <c r="J14" s="95"/>
      <c r="K14" s="96"/>
      <c r="L14" s="17"/>
      <c r="M14" s="81" t="s">
        <v>2</v>
      </c>
      <c r="N14" s="1"/>
      <c r="O14" s="3"/>
    </row>
    <row r="15" spans="2:13" ht="15">
      <c r="B15" s="35" t="s">
        <v>10</v>
      </c>
      <c r="C15" s="51">
        <f>IF($J$10&lt;0,0,IF(($J$10&gt;10000),0,$J$10))</f>
        <v>1500</v>
      </c>
      <c r="D15" s="35">
        <f>C15*(1-$E$22)</f>
        <v>1347.75</v>
      </c>
      <c r="E15" s="34">
        <f>SUM(C15*(1-14%))</f>
        <v>1290</v>
      </c>
      <c r="F15" s="89">
        <f>E23</f>
        <v>718.08</v>
      </c>
      <c r="G15" s="90"/>
      <c r="H15" s="33">
        <f>IF(E15&gt;=$E$23,(E15-$E$23)*0.4,0)</f>
        <v>228.768</v>
      </c>
      <c r="I15" s="8"/>
      <c r="J15" s="33"/>
      <c r="K15" s="35">
        <f>IF($H15&lt;K$11,(K$11-$H15)*(1-$E$22),0)</f>
        <v>333.55195199999997</v>
      </c>
      <c r="L15" s="18"/>
      <c r="M15" s="82">
        <f>D15+K15</f>
        <v>1681.301952</v>
      </c>
    </row>
    <row r="16" spans="2:13" ht="15">
      <c r="B16" s="35" t="s">
        <v>11</v>
      </c>
      <c r="C16" s="51">
        <f>IF($K$10&lt;0,0,IF(($K$10&gt;10000),0,$K$10))</f>
        <v>1000</v>
      </c>
      <c r="D16" s="35">
        <f>C16*(1-$E$22)</f>
        <v>898.5</v>
      </c>
      <c r="E16" s="34">
        <f>SUM(C16*(1-14%))</f>
        <v>860</v>
      </c>
      <c r="F16" s="89">
        <f>E23</f>
        <v>718.08</v>
      </c>
      <c r="G16" s="90"/>
      <c r="H16" s="33">
        <f>IF(E16&gt;=$E$23,(E16-$E$23)*0.4,0)</f>
        <v>56.76799999999999</v>
      </c>
      <c r="I16" s="8"/>
      <c r="J16" s="35">
        <f>IF($H16&lt;J$11,(J$11-$H16)*(1-$E$22),0)</f>
        <v>757.6439519999999</v>
      </c>
      <c r="K16" s="33"/>
      <c r="L16" s="18"/>
      <c r="M16" s="82">
        <f>D16+J16</f>
        <v>1656.143952</v>
      </c>
    </row>
    <row r="17" spans="2:12" ht="15">
      <c r="B17" s="46" t="s">
        <v>14</v>
      </c>
      <c r="C17" s="79">
        <f>SUM(C15:C16)</f>
        <v>2500</v>
      </c>
      <c r="D17" s="35">
        <f>SUM(D15:D16)</f>
        <v>2246.25</v>
      </c>
      <c r="E17" s="8"/>
      <c r="F17" s="8"/>
      <c r="G17" s="8"/>
      <c r="H17" s="8"/>
      <c r="I17" s="8"/>
      <c r="J17" s="8"/>
      <c r="K17" s="8"/>
      <c r="L17" s="8"/>
    </row>
    <row r="18" spans="2:15" ht="15">
      <c r="B18" s="9"/>
      <c r="N18" s="1"/>
      <c r="O18" s="1"/>
    </row>
    <row r="19" spans="2:15" ht="15">
      <c r="B19" s="9"/>
      <c r="N19" s="1"/>
      <c r="O19" s="1"/>
    </row>
    <row r="20" spans="2:15" ht="12" customHeight="1">
      <c r="B20" s="52" t="s">
        <v>3</v>
      </c>
      <c r="C20" s="53"/>
      <c r="D20" s="53"/>
      <c r="E20" s="54">
        <v>0.155</v>
      </c>
      <c r="F20" s="54"/>
      <c r="G20" s="54"/>
      <c r="H20" s="54"/>
      <c r="I20" s="53"/>
      <c r="J20" s="55"/>
      <c r="K20" s="53"/>
      <c r="L20" s="22"/>
      <c r="M20" s="27"/>
      <c r="N20" s="1"/>
      <c r="O20" s="1"/>
    </row>
    <row r="21" spans="2:15" ht="12" customHeight="1">
      <c r="B21" s="56" t="s">
        <v>4</v>
      </c>
      <c r="C21" s="57"/>
      <c r="D21" s="57"/>
      <c r="E21" s="58">
        <f>IF(G21=0,2.2%,1.95%)</f>
        <v>0.0195</v>
      </c>
      <c r="F21" s="59"/>
      <c r="G21" s="60">
        <v>1</v>
      </c>
      <c r="H21" s="61" t="s">
        <v>25</v>
      </c>
      <c r="I21" s="57"/>
      <c r="J21" s="62"/>
      <c r="K21" s="57"/>
      <c r="L21" s="12"/>
      <c r="M21" s="24"/>
      <c r="N21" s="1"/>
      <c r="O21" s="2"/>
    </row>
    <row r="22" spans="2:15" ht="12" customHeight="1">
      <c r="B22" s="56" t="s">
        <v>6</v>
      </c>
      <c r="C22" s="57"/>
      <c r="D22" s="57"/>
      <c r="E22" s="63">
        <f>SUM((E20-0.9%)/2+0.9%+E21)</f>
        <v>0.10149999999999999</v>
      </c>
      <c r="F22" s="63"/>
      <c r="G22" s="63"/>
      <c r="H22" s="63" t="s">
        <v>18</v>
      </c>
      <c r="I22" s="57"/>
      <c r="J22" s="57"/>
      <c r="K22" s="57"/>
      <c r="M22" s="24"/>
      <c r="N22" s="1"/>
      <c r="O22" s="8"/>
    </row>
    <row r="23" spans="2:15" ht="12" customHeight="1">
      <c r="B23" s="56" t="s">
        <v>7</v>
      </c>
      <c r="C23" s="57"/>
      <c r="D23" s="57"/>
      <c r="E23" s="64">
        <f>IF(G23=0,637.03,718.08)</f>
        <v>718.08</v>
      </c>
      <c r="F23" s="65"/>
      <c r="G23" s="60">
        <v>1</v>
      </c>
      <c r="H23" s="66" t="s">
        <v>26</v>
      </c>
      <c r="I23" s="57"/>
      <c r="J23" s="57"/>
      <c r="K23" s="57"/>
      <c r="M23" s="24"/>
      <c r="N23" s="1"/>
      <c r="O23" s="8"/>
    </row>
    <row r="24" spans="2:15" ht="12" customHeight="1">
      <c r="B24" s="71" t="s">
        <v>13</v>
      </c>
      <c r="C24" s="70"/>
      <c r="D24" s="70"/>
      <c r="E24" s="72">
        <v>0.6</v>
      </c>
      <c r="F24" s="73"/>
      <c r="G24" s="73"/>
      <c r="H24" s="73"/>
      <c r="I24" s="70"/>
      <c r="J24" s="70"/>
      <c r="K24" s="70"/>
      <c r="L24" s="25"/>
      <c r="M24" s="26"/>
      <c r="N24" s="1"/>
      <c r="O24" s="3"/>
    </row>
    <row r="25" spans="2:13" ht="12" customHeight="1">
      <c r="B25" s="67" t="s">
        <v>9</v>
      </c>
      <c r="C25" s="68"/>
      <c r="D25" s="68"/>
      <c r="E25" s="53"/>
      <c r="F25" s="53"/>
      <c r="G25" s="53"/>
      <c r="H25" s="53"/>
      <c r="I25" s="53"/>
      <c r="J25" s="53"/>
      <c r="K25" s="53"/>
      <c r="L25" s="23"/>
      <c r="M25" s="27"/>
    </row>
    <row r="26" spans="2:13" ht="12" customHeight="1">
      <c r="B26" s="69" t="s">
        <v>21</v>
      </c>
      <c r="C26" s="57"/>
      <c r="D26" s="57"/>
      <c r="E26" s="57"/>
      <c r="F26" s="57"/>
      <c r="G26" s="57"/>
      <c r="H26" s="57"/>
      <c r="I26" s="57"/>
      <c r="J26" s="57"/>
      <c r="K26" s="57"/>
      <c r="M26" s="24"/>
    </row>
    <row r="27" spans="2:13" ht="12" customHeight="1">
      <c r="B27" s="69" t="s">
        <v>20</v>
      </c>
      <c r="C27" s="57"/>
      <c r="D27" s="57"/>
      <c r="E27" s="57"/>
      <c r="F27" s="57"/>
      <c r="G27" s="57"/>
      <c r="H27" s="57"/>
      <c r="I27" s="57"/>
      <c r="J27" s="57"/>
      <c r="K27" s="57"/>
      <c r="M27" s="24"/>
    </row>
    <row r="28" spans="2:13" ht="12" customHeight="1">
      <c r="B28" s="69" t="s">
        <v>22</v>
      </c>
      <c r="C28" s="57"/>
      <c r="D28" s="57"/>
      <c r="E28" s="57"/>
      <c r="F28" s="57"/>
      <c r="G28" s="57"/>
      <c r="H28" s="57"/>
      <c r="I28" s="57"/>
      <c r="J28" s="57"/>
      <c r="K28" s="57"/>
      <c r="M28" s="24"/>
    </row>
    <row r="29" spans="2:13" ht="12" customHeight="1">
      <c r="B29" s="69" t="s">
        <v>23</v>
      </c>
      <c r="C29" s="57"/>
      <c r="D29" s="57"/>
      <c r="E29" s="57"/>
      <c r="F29" s="57"/>
      <c r="G29" s="57"/>
      <c r="H29" s="57"/>
      <c r="I29" s="57"/>
      <c r="J29" s="57"/>
      <c r="K29" s="57"/>
      <c r="M29" s="24"/>
    </row>
    <row r="30" spans="2:13" ht="12" customHeight="1">
      <c r="B30" s="74" t="s">
        <v>29</v>
      </c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77"/>
    </row>
    <row r="31" spans="2:3" ht="15">
      <c r="B31" s="9"/>
      <c r="C31" s="1"/>
    </row>
    <row r="32" spans="2:13" s="78" customFormat="1" ht="11.25">
      <c r="B32" s="57" t="s">
        <v>33</v>
      </c>
      <c r="F32" s="87"/>
      <c r="G32" s="87" t="s">
        <v>35</v>
      </c>
      <c r="L32" s="57"/>
      <c r="M32" s="88" t="s">
        <v>34</v>
      </c>
    </row>
    <row r="33" ht="15">
      <c r="B33" s="9"/>
    </row>
    <row r="34" ht="15">
      <c r="B34" s="9"/>
    </row>
  </sheetData>
  <sheetProtection password="F795" sheet="1" objects="1" scenarios="1" selectLockedCells="1"/>
  <mergeCells count="8">
    <mergeCell ref="F15:G15"/>
    <mergeCell ref="F16:G16"/>
    <mergeCell ref="F13:G13"/>
    <mergeCell ref="B2:K2"/>
    <mergeCell ref="J13:K13"/>
    <mergeCell ref="J14:K14"/>
    <mergeCell ref="H7:K7"/>
    <mergeCell ref="B11:E11"/>
  </mergeCells>
  <printOptions/>
  <pageMargins left="0.7086614173228347" right="0.2362204724409449" top="0.4330708661417323" bottom="0.3937007874015748" header="0.4330708661417323" footer="0.984251968503937"/>
  <pageSetup horizontalDpi="300" verticalDpi="300" orientation="landscape" paperSize="9" scale="10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</dc:creator>
  <cp:keywords/>
  <dc:description/>
  <cp:lastModifiedBy>m</cp:lastModifiedBy>
  <cp:lastPrinted>2011-02-16T21:50:19Z</cp:lastPrinted>
  <dcterms:created xsi:type="dcterms:W3CDTF">2006-02-06T13:07:03Z</dcterms:created>
  <dcterms:modified xsi:type="dcterms:W3CDTF">2011-02-16T21:56:52Z</dcterms:modified>
  <cp:category/>
  <cp:version/>
  <cp:contentType/>
  <cp:contentStatus/>
</cp:coreProperties>
</file>